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2" i="1" l="1"/>
  <c r="G12" i="1"/>
  <c r="G13" i="1" s="1"/>
  <c r="F13" i="1"/>
  <c r="E13" i="1"/>
  <c r="E12" i="1"/>
  <c r="H11" i="1"/>
  <c r="F11" i="1"/>
  <c r="G11" i="1"/>
  <c r="E11" i="1"/>
  <c r="G10" i="1"/>
  <c r="F10" i="1"/>
  <c r="E10" i="1"/>
  <c r="F8" i="1"/>
  <c r="E8" i="1"/>
  <c r="S10" i="1"/>
  <c r="R11" i="1"/>
  <c r="T9" i="1"/>
  <c r="O10" i="1"/>
  <c r="N11" i="1"/>
  <c r="P9" i="1"/>
  <c r="K10" i="1"/>
  <c r="J11" i="1"/>
  <c r="L9" i="1"/>
  <c r="H9" i="1"/>
  <c r="R8" i="1"/>
  <c r="N8" i="1"/>
  <c r="J8" i="1"/>
  <c r="S12" i="1"/>
  <c r="S13" i="1" s="1"/>
  <c r="R12" i="1"/>
  <c r="R13" i="1" s="1"/>
  <c r="Q12" i="1"/>
  <c r="O12" i="1"/>
  <c r="O13" i="1" s="1"/>
  <c r="N12" i="1"/>
  <c r="N13" i="1" s="1"/>
  <c r="M12" i="1"/>
  <c r="K12" i="1"/>
  <c r="K13" i="1" s="1"/>
  <c r="J12" i="1"/>
  <c r="J13" i="1" s="1"/>
  <c r="I12" i="1"/>
  <c r="H7" i="1"/>
  <c r="H12" i="1" l="1"/>
  <c r="D9" i="1"/>
  <c r="H10" i="1"/>
  <c r="H13" i="1"/>
  <c r="P12" i="1"/>
  <c r="P13" i="1" s="1"/>
  <c r="M13" i="1"/>
  <c r="T10" i="1"/>
  <c r="T12" i="1"/>
  <c r="T13" i="1" s="1"/>
  <c r="Q13" i="1"/>
  <c r="L12" i="1"/>
  <c r="L13" i="1" s="1"/>
  <c r="I13" i="1"/>
  <c r="P10" i="1"/>
  <c r="H8" i="1"/>
  <c r="L10" i="1"/>
  <c r="K11" i="1"/>
  <c r="O11" i="1"/>
  <c r="S11" i="1"/>
  <c r="L7" i="1"/>
  <c r="L8" i="1" s="1"/>
  <c r="P7" i="1"/>
  <c r="P8" i="1" s="1"/>
  <c r="T7" i="1"/>
  <c r="T8" i="1" s="1"/>
  <c r="G8" i="1"/>
  <c r="K8" i="1"/>
  <c r="O8" i="1"/>
  <c r="S8" i="1"/>
  <c r="I10" i="1"/>
  <c r="M10" i="1"/>
  <c r="Q10" i="1"/>
  <c r="J10" i="1"/>
  <c r="N10" i="1"/>
  <c r="R10" i="1"/>
  <c r="I11" i="1"/>
  <c r="M11" i="1"/>
  <c r="Q11" i="1"/>
  <c r="I8" i="1"/>
  <c r="M8" i="1"/>
  <c r="Q8" i="1"/>
  <c r="T11" i="1" l="1"/>
  <c r="L11" i="1"/>
  <c r="P11" i="1"/>
  <c r="D7" i="1"/>
  <c r="D8" i="1" s="1"/>
  <c r="D12" i="1"/>
  <c r="D13" i="1" s="1"/>
  <c r="D10" i="1"/>
  <c r="D11" i="1" l="1"/>
</calcChain>
</file>

<file path=xl/sharedStrings.xml><?xml version="1.0" encoding="utf-8"?>
<sst xmlns="http://schemas.openxmlformats.org/spreadsheetml/2006/main" count="39" uniqueCount="35">
  <si>
    <t>Отчет об исполнении баланса электрической энергии и мощности по сетевой организации (по технологическому расходу электроэнергии (мощности) - потерям в электрических сетях)</t>
  </si>
  <si>
    <t>№ п/п</t>
  </si>
  <si>
    <t>Наименование</t>
  </si>
  <si>
    <t>Ед.изм.</t>
  </si>
  <si>
    <t>Январь</t>
  </si>
  <si>
    <t>Февраль</t>
  </si>
  <si>
    <t>Март</t>
  </si>
  <si>
    <t>I квартал</t>
  </si>
  <si>
    <t>Апрель</t>
  </si>
  <si>
    <t>Май</t>
  </si>
  <si>
    <t>Июнь</t>
  </si>
  <si>
    <t>II квартал</t>
  </si>
  <si>
    <t>Июль</t>
  </si>
  <si>
    <t>Август</t>
  </si>
  <si>
    <t>Сентябрь</t>
  </si>
  <si>
    <t>III квартал</t>
  </si>
  <si>
    <t>Октябрь</t>
  </si>
  <si>
    <t>Ноябрь</t>
  </si>
  <si>
    <t>Декабрь</t>
  </si>
  <si>
    <t>IV квартал</t>
  </si>
  <si>
    <t>1.</t>
  </si>
  <si>
    <t>Отпуск в сеть</t>
  </si>
  <si>
    <t>млн.кВтч</t>
  </si>
  <si>
    <t>МВт</t>
  </si>
  <si>
    <t>2.</t>
  </si>
  <si>
    <t>Потери в электрических сетях</t>
  </si>
  <si>
    <t>3.</t>
  </si>
  <si>
    <t>Относительные потери</t>
  </si>
  <si>
    <t>%</t>
  </si>
  <si>
    <t>4.</t>
  </si>
  <si>
    <t>Отпуск из сети</t>
  </si>
  <si>
    <t>Экономист</t>
  </si>
  <si>
    <t>Кривнева Е.В.</t>
  </si>
  <si>
    <t>фактические показатели за 2021 г</t>
  </si>
  <si>
    <t>ООО "КВЭП",  ФАКТ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</si>
</sst>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7" formatCode="0.000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 Cyr"/>
    </font>
    <font>
      <b/>
      <sz val="12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29">
    <xf numFmtId="0" fontId="0" fillId="0" borderId="0" xfId="0"/>
    <xf numFmtId="0" fontId="1" fillId="0" borderId="0" xfId="0" applyFont="1"/>
    <xf numFmtId="0" fontId="4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/>
    </xf>
    <xf numFmtId="0" fontId="7" fillId="3" borderId="1" xfId="2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vertical="center" wrapText="1"/>
    </xf>
    <xf numFmtId="164" fontId="5" fillId="0" borderId="1" xfId="2" applyNumberFormat="1" applyFont="1" applyBorder="1" applyAlignment="1">
      <alignment horizontal="center" vertical="center"/>
    </xf>
    <xf numFmtId="164" fontId="7" fillId="3" borderId="1" xfId="2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2" fontId="5" fillId="2" borderId="1" xfId="0" applyNumberFormat="1" applyFont="1" applyFill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165" fontId="7" fillId="3" borderId="1" xfId="0" applyNumberFormat="1" applyFont="1" applyFill="1" applyBorder="1" applyAlignment="1">
      <alignment horizontal="center" vertical="center"/>
    </xf>
    <xf numFmtId="167" fontId="7" fillId="2" borderId="1" xfId="1" applyNumberFormat="1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10" fontId="7" fillId="2" borderId="1" xfId="0" applyNumberFormat="1" applyFont="1" applyFill="1" applyBorder="1" applyAlignment="1">
      <alignment horizontal="center" vertical="center"/>
    </xf>
    <xf numFmtId="10" fontId="7" fillId="4" borderId="1" xfId="0" applyNumberFormat="1" applyFont="1" applyFill="1" applyBorder="1" applyAlignment="1">
      <alignment horizontal="center" vertical="center"/>
    </xf>
    <xf numFmtId="10" fontId="5" fillId="0" borderId="1" xfId="0" applyNumberFormat="1" applyFont="1" applyBorder="1" applyAlignment="1">
      <alignment horizontal="center" vertical="center"/>
    </xf>
    <xf numFmtId="10" fontId="7" fillId="3" borderId="1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164" fontId="7" fillId="3" borderId="1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164" fontId="7" fillId="2" borderId="1" xfId="1" applyNumberFormat="1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/>
    </xf>
  </cellXfs>
  <cellStyles count="3">
    <cellStyle name="Обычный" xfId="0" builtinId="0"/>
    <cellStyle name="Обычный_Tarif_2002 год" xfId="2"/>
    <cellStyle name="Обычный_Tarif_97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7"/>
  <sheetViews>
    <sheetView tabSelected="1" workbookViewId="0">
      <selection activeCell="K18" sqref="K18"/>
    </sheetView>
  </sheetViews>
  <sheetFormatPr defaultRowHeight="15" x14ac:dyDescent="0.25"/>
  <cols>
    <col min="2" max="2" width="25.28515625" customWidth="1"/>
    <col min="3" max="3" width="9.7109375" customWidth="1"/>
    <col min="4" max="4" width="14" customWidth="1"/>
    <col min="15" max="15" width="10.7109375" customWidth="1"/>
    <col min="20" max="20" width="11.5703125" customWidth="1"/>
  </cols>
  <sheetData>
    <row r="2" spans="1:20" ht="15.75" x14ac:dyDescent="0.25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4" spans="1:20" x14ac:dyDescent="0.25">
      <c r="D4" s="3" t="s">
        <v>34</v>
      </c>
      <c r="E4" s="3"/>
      <c r="F4" s="3"/>
      <c r="G4" s="3"/>
      <c r="H4" s="3"/>
      <c r="I4" s="3"/>
      <c r="J4" s="3"/>
      <c r="K4" s="3"/>
      <c r="L4" s="3"/>
      <c r="M4" s="3"/>
      <c r="N4" s="3"/>
    </row>
    <row r="6" spans="1:20" s="1" customFormat="1" ht="38.25" x14ac:dyDescent="0.25">
      <c r="A6" s="5" t="s">
        <v>1</v>
      </c>
      <c r="B6" s="5" t="s">
        <v>2</v>
      </c>
      <c r="C6" s="5" t="s">
        <v>3</v>
      </c>
      <c r="D6" s="6" t="s">
        <v>33</v>
      </c>
      <c r="E6" s="7" t="s">
        <v>4</v>
      </c>
      <c r="F6" s="7" t="s">
        <v>5</v>
      </c>
      <c r="G6" s="7" t="s">
        <v>6</v>
      </c>
      <c r="H6" s="8" t="s">
        <v>7</v>
      </c>
      <c r="I6" s="7" t="s">
        <v>8</v>
      </c>
      <c r="J6" s="7" t="s">
        <v>9</v>
      </c>
      <c r="K6" s="7" t="s">
        <v>10</v>
      </c>
      <c r="L6" s="8" t="s">
        <v>11</v>
      </c>
      <c r="M6" s="7" t="s">
        <v>12</v>
      </c>
      <c r="N6" s="7" t="s">
        <v>13</v>
      </c>
      <c r="O6" s="7" t="s">
        <v>14</v>
      </c>
      <c r="P6" s="8" t="s">
        <v>15</v>
      </c>
      <c r="Q6" s="7" t="s">
        <v>16</v>
      </c>
      <c r="R6" s="7" t="s">
        <v>17</v>
      </c>
      <c r="S6" s="7" t="s">
        <v>18</v>
      </c>
      <c r="T6" s="8" t="s">
        <v>19</v>
      </c>
    </row>
    <row r="7" spans="1:20" x14ac:dyDescent="0.25">
      <c r="A7" s="9" t="s">
        <v>20</v>
      </c>
      <c r="B7" s="10" t="s">
        <v>21</v>
      </c>
      <c r="C7" s="5" t="s">
        <v>22</v>
      </c>
      <c r="D7" s="27">
        <f>H7+L7+P7+T7</f>
        <v>77.992297000000008</v>
      </c>
      <c r="E7" s="11">
        <v>7.6550659999999997</v>
      </c>
      <c r="F7" s="11">
        <v>6.8395700000000001</v>
      </c>
      <c r="G7" s="11">
        <v>6.698817</v>
      </c>
      <c r="H7" s="12">
        <f>E7+F7+G7</f>
        <v>21.193452999999998</v>
      </c>
      <c r="I7" s="11">
        <v>5.5539300000000003</v>
      </c>
      <c r="J7" s="11">
        <v>5.4802220000000004</v>
      </c>
      <c r="K7" s="11">
        <v>6.0005940000000004</v>
      </c>
      <c r="L7" s="12">
        <f>SUM(I7:K7)</f>
        <v>17.034746000000002</v>
      </c>
      <c r="M7" s="11">
        <v>7.5496629999999998</v>
      </c>
      <c r="N7" s="11">
        <v>7.0591900000000001</v>
      </c>
      <c r="O7" s="11">
        <v>5.3121989999999997</v>
      </c>
      <c r="P7" s="12">
        <f>SUM(M7:O7)</f>
        <v>19.921052</v>
      </c>
      <c r="Q7" s="11">
        <v>6.452833</v>
      </c>
      <c r="R7" s="11">
        <v>6.2914349999999999</v>
      </c>
      <c r="S7" s="11">
        <v>7.0987780000000003</v>
      </c>
      <c r="T7" s="12">
        <f>SUM(Q7:S7)</f>
        <v>19.843046000000001</v>
      </c>
    </row>
    <row r="8" spans="1:20" x14ac:dyDescent="0.25">
      <c r="A8" s="9"/>
      <c r="B8" s="10"/>
      <c r="C8" s="13" t="s">
        <v>23</v>
      </c>
      <c r="D8" s="14">
        <f>D7/8760*1000</f>
        <v>8.9032302511415544</v>
      </c>
      <c r="E8" s="15">
        <f t="shared" ref="E8:F8" si="0">E7/744*1000</f>
        <v>10.289067204301075</v>
      </c>
      <c r="F8" s="15">
        <f>F7/672*1000</f>
        <v>10.177931547619048</v>
      </c>
      <c r="G8" s="15">
        <f>G7/744*1000</f>
        <v>9.00378629032258</v>
      </c>
      <c r="H8" s="16">
        <f>H7/2160*1000</f>
        <v>9.8117837962962948</v>
      </c>
      <c r="I8" s="15">
        <f>I7/720*1000</f>
        <v>7.7137916666666673</v>
      </c>
      <c r="J8" s="15">
        <f>J7/744*1000</f>
        <v>7.365889784946237</v>
      </c>
      <c r="K8" s="15">
        <f>K7/720*1000</f>
        <v>8.3341583333333347</v>
      </c>
      <c r="L8" s="16">
        <f>L7/2184*1000</f>
        <v>7.799792124542126</v>
      </c>
      <c r="M8" s="15">
        <f>M7/744*1000</f>
        <v>10.147396505376344</v>
      </c>
      <c r="N8" s="15">
        <f>N7/744*1000</f>
        <v>9.4881586021505377</v>
      </c>
      <c r="O8" s="15">
        <f>O7/720*1000</f>
        <v>7.3780541666666659</v>
      </c>
      <c r="P8" s="16">
        <f>P7/2184*1000</f>
        <v>9.1213608058608049</v>
      </c>
      <c r="Q8" s="15">
        <f>Q7/744*1000</f>
        <v>8.6731626344086017</v>
      </c>
      <c r="R8" s="15">
        <f>R7/720*1000</f>
        <v>8.7381041666666661</v>
      </c>
      <c r="S8" s="15">
        <f>S7/744*1000</f>
        <v>9.5413682795698929</v>
      </c>
      <c r="T8" s="16">
        <f>T7/2208*1000</f>
        <v>8.9868867753623185</v>
      </c>
    </row>
    <row r="9" spans="1:20" ht="30" customHeight="1" x14ac:dyDescent="0.25">
      <c r="A9" s="9" t="s">
        <v>24</v>
      </c>
      <c r="B9" s="10" t="s">
        <v>25</v>
      </c>
      <c r="C9" s="5" t="s">
        <v>22</v>
      </c>
      <c r="D9" s="17">
        <f>H9+L9+P9+T9</f>
        <v>1.8840629999999998</v>
      </c>
      <c r="E9" s="11">
        <v>0.26134099999999999</v>
      </c>
      <c r="F9" s="11">
        <v>0.101965</v>
      </c>
      <c r="G9" s="18">
        <v>0.18929499999999999</v>
      </c>
      <c r="H9" s="12">
        <f>E9+F9+G9</f>
        <v>0.55260100000000001</v>
      </c>
      <c r="I9" s="18">
        <v>0.179586</v>
      </c>
      <c r="J9" s="18">
        <v>7.8159999999999993E-2</v>
      </c>
      <c r="K9" s="18">
        <v>0.16967299999999999</v>
      </c>
      <c r="L9" s="12">
        <f>SUM(I9:K9)</f>
        <v>0.42741899999999999</v>
      </c>
      <c r="M9" s="18">
        <v>0.28696300000000002</v>
      </c>
      <c r="N9" s="18">
        <v>9.1086E-2</v>
      </c>
      <c r="O9" s="18">
        <v>2.2411E-2</v>
      </c>
      <c r="P9" s="12">
        <f>SUM(M9:O9)</f>
        <v>0.40046000000000004</v>
      </c>
      <c r="Q9" s="18">
        <v>0.17121</v>
      </c>
      <c r="R9" s="18">
        <v>0.12795899999999999</v>
      </c>
      <c r="S9" s="11">
        <v>0.20441400000000001</v>
      </c>
      <c r="T9" s="12">
        <f>SUM(Q9:S9)</f>
        <v>0.503583</v>
      </c>
    </row>
    <row r="10" spans="1:20" x14ac:dyDescent="0.25">
      <c r="A10" s="9"/>
      <c r="B10" s="10"/>
      <c r="C10" s="13" t="s">
        <v>23</v>
      </c>
      <c r="D10" s="14">
        <f>D9/8760*1000</f>
        <v>0.21507568493150683</v>
      </c>
      <c r="E10" s="15">
        <f t="shared" ref="E10" si="1">E9/744*1000</f>
        <v>0.35126478494623653</v>
      </c>
      <c r="F10" s="15">
        <f>F9/672*1000</f>
        <v>0.15173363095238096</v>
      </c>
      <c r="G10" s="15">
        <f>G9/744*1000</f>
        <v>0.25442876344086018</v>
      </c>
      <c r="H10" s="16">
        <f>H9/2160*1000</f>
        <v>0.25583379629629627</v>
      </c>
      <c r="I10" s="15">
        <f>I9/720*1000</f>
        <v>0.24942500000000001</v>
      </c>
      <c r="J10" s="15">
        <f>J9/744*1000</f>
        <v>0.10505376344086022</v>
      </c>
      <c r="K10" s="15">
        <f>K9/720*1000</f>
        <v>0.23565694444444443</v>
      </c>
      <c r="L10" s="16">
        <f>L9/2184*1000</f>
        <v>0.19570467032967032</v>
      </c>
      <c r="M10" s="15">
        <f>M9/744*1000</f>
        <v>0.38570295698924739</v>
      </c>
      <c r="N10" s="15">
        <f>N9/744*1000</f>
        <v>0.12242741935483871</v>
      </c>
      <c r="O10" s="15">
        <f>O9/720*1000</f>
        <v>3.1126388888888891E-2</v>
      </c>
      <c r="P10" s="16">
        <f>P9/2184*1000</f>
        <v>0.18336080586080589</v>
      </c>
      <c r="Q10" s="15">
        <f>Q9/744*1000</f>
        <v>0.23012096774193549</v>
      </c>
      <c r="R10" s="15">
        <f>R9/720*1000</f>
        <v>0.17772083333333333</v>
      </c>
      <c r="S10" s="15">
        <f>S9/744*1000</f>
        <v>0.27475000000000005</v>
      </c>
      <c r="T10" s="16">
        <f>T9/2208*1000</f>
        <v>0.22807201086956522</v>
      </c>
    </row>
    <row r="11" spans="1:20" x14ac:dyDescent="0.25">
      <c r="A11" s="13" t="s">
        <v>26</v>
      </c>
      <c r="B11" s="19" t="s">
        <v>27</v>
      </c>
      <c r="C11" s="13" t="s">
        <v>28</v>
      </c>
      <c r="D11" s="20">
        <f t="shared" ref="D11:T11" si="2">D9/D7</f>
        <v>2.4157039508658138E-2</v>
      </c>
      <c r="E11" s="21">
        <f>E9/E7</f>
        <v>3.4139614211033585E-2</v>
      </c>
      <c r="F11" s="21">
        <f t="shared" ref="F11:G11" si="3">F9/F7</f>
        <v>1.4908100947866605E-2</v>
      </c>
      <c r="G11" s="21">
        <f t="shared" si="3"/>
        <v>2.8257974505050666E-2</v>
      </c>
      <c r="H11" s="23">
        <f>H9/H7</f>
        <v>2.6074137140370664E-2</v>
      </c>
      <c r="I11" s="22">
        <f>I9/I7</f>
        <v>3.2334941203796229E-2</v>
      </c>
      <c r="J11" s="22">
        <f t="shared" si="2"/>
        <v>1.426219594753643E-2</v>
      </c>
      <c r="K11" s="22">
        <f t="shared" si="2"/>
        <v>2.8276034005966739E-2</v>
      </c>
      <c r="L11" s="23">
        <f t="shared" si="2"/>
        <v>2.50910110429589E-2</v>
      </c>
      <c r="M11" s="22">
        <f t="shared" si="2"/>
        <v>3.8010040977988026E-2</v>
      </c>
      <c r="N11" s="22">
        <f t="shared" si="2"/>
        <v>1.2903180109899295E-2</v>
      </c>
      <c r="O11" s="22">
        <f t="shared" si="2"/>
        <v>4.2187802075938797E-3</v>
      </c>
      <c r="P11" s="23">
        <f t="shared" si="2"/>
        <v>2.0102352024381043E-2</v>
      </c>
      <c r="Q11" s="22">
        <f>Q9/Q7</f>
        <v>2.6532532300154055E-2</v>
      </c>
      <c r="R11" s="22">
        <f>R9/R7</f>
        <v>2.0338603196250138E-2</v>
      </c>
      <c r="S11" s="22">
        <f>S9/S7</f>
        <v>2.8795660323509203E-2</v>
      </c>
      <c r="T11" s="23">
        <f t="shared" si="2"/>
        <v>2.537831137417108E-2</v>
      </c>
    </row>
    <row r="12" spans="1:20" x14ac:dyDescent="0.25">
      <c r="A12" s="9" t="s">
        <v>29</v>
      </c>
      <c r="B12" s="24" t="s">
        <v>30</v>
      </c>
      <c r="C12" s="5" t="s">
        <v>22</v>
      </c>
      <c r="D12" s="28">
        <f>H12+L12+P12+T12</f>
        <v>76.10823400000001</v>
      </c>
      <c r="E12" s="11">
        <f>E7-E9</f>
        <v>7.3937249999999999</v>
      </c>
      <c r="F12" s="11">
        <f t="shared" ref="F12:G12" si="4">F7-F9</f>
        <v>6.7376050000000003</v>
      </c>
      <c r="G12" s="11">
        <f t="shared" si="4"/>
        <v>6.5095220000000005</v>
      </c>
      <c r="H12" s="25">
        <f>SUM(E12:G12)</f>
        <v>20.640852000000002</v>
      </c>
      <c r="I12" s="18">
        <f>I7-I9</f>
        <v>5.3743440000000007</v>
      </c>
      <c r="J12" s="18">
        <f>J7-J9</f>
        <v>5.4020620000000008</v>
      </c>
      <c r="K12" s="18">
        <f>K7-K9</f>
        <v>5.830921</v>
      </c>
      <c r="L12" s="25">
        <f>SUM(I12:K12)</f>
        <v>16.607327000000002</v>
      </c>
      <c r="M12" s="18">
        <f>M7-M9</f>
        <v>7.2626999999999997</v>
      </c>
      <c r="N12" s="18">
        <f>N7-N9</f>
        <v>6.9681040000000003</v>
      </c>
      <c r="O12" s="18">
        <f>O7-O9</f>
        <v>5.2897879999999997</v>
      </c>
      <c r="P12" s="25">
        <f>SUM(M12:O12)</f>
        <v>19.520592000000001</v>
      </c>
      <c r="Q12" s="18">
        <f>Q7-Q9</f>
        <v>6.2816229999999997</v>
      </c>
      <c r="R12" s="18">
        <f>R7-R9</f>
        <v>6.1634760000000002</v>
      </c>
      <c r="S12" s="18">
        <f>S7-S9</f>
        <v>6.8943640000000004</v>
      </c>
      <c r="T12" s="25">
        <f>SUM(Q12:S12)</f>
        <v>19.339462999999999</v>
      </c>
    </row>
    <row r="13" spans="1:20" x14ac:dyDescent="0.25">
      <c r="A13" s="9"/>
      <c r="B13" s="26"/>
      <c r="C13" s="13" t="s">
        <v>23</v>
      </c>
      <c r="D13" s="14">
        <f>D12/8760*1000</f>
        <v>8.6881545662100468</v>
      </c>
      <c r="E13" s="15">
        <f t="shared" ref="E13" si="5">E12/744*1000</f>
        <v>9.9378024193548384</v>
      </c>
      <c r="F13" s="15">
        <f>F12/672*1000</f>
        <v>10.026197916666666</v>
      </c>
      <c r="G13" s="15">
        <f>G12/744*1000</f>
        <v>8.7493575268817221</v>
      </c>
      <c r="H13" s="16">
        <f>H12/2160*1000</f>
        <v>9.5559500000000011</v>
      </c>
      <c r="I13" s="15">
        <f>I12/720*1000</f>
        <v>7.4643666666666668</v>
      </c>
      <c r="J13" s="15">
        <f>J12/744*1000</f>
        <v>7.2608360215053773</v>
      </c>
      <c r="K13" s="15">
        <f>K12/720*1000</f>
        <v>8.0985013888888897</v>
      </c>
      <c r="L13" s="16">
        <f>L12/2184*1000</f>
        <v>7.604087454212455</v>
      </c>
      <c r="M13" s="15">
        <f>M12/744*1000</f>
        <v>9.7616935483870968</v>
      </c>
      <c r="N13" s="15">
        <f>N12/744*1000</f>
        <v>9.3657311827956988</v>
      </c>
      <c r="O13" s="15">
        <f>O12/720*1000</f>
        <v>7.3469277777777773</v>
      </c>
      <c r="P13" s="16">
        <f>P12/2184*1000</f>
        <v>8.9380000000000006</v>
      </c>
      <c r="Q13" s="15">
        <f>Q12/744*1000</f>
        <v>8.4430416666666659</v>
      </c>
      <c r="R13" s="15">
        <f>R12/720*1000</f>
        <v>8.5603833333333341</v>
      </c>
      <c r="S13" s="15">
        <f>S12/744*1000</f>
        <v>9.2666182795698919</v>
      </c>
      <c r="T13" s="16">
        <f>T12/2208*1000</f>
        <v>8.7588147644927528</v>
      </c>
    </row>
    <row r="17" spans="2:7" s="2" customFormat="1" x14ac:dyDescent="0.25">
      <c r="B17" s="2" t="s">
        <v>31</v>
      </c>
      <c r="G17" s="2" t="s">
        <v>32</v>
      </c>
    </row>
  </sheetData>
  <mergeCells count="8">
    <mergeCell ref="A12:A13"/>
    <mergeCell ref="B12:B13"/>
    <mergeCell ref="A2:T2"/>
    <mergeCell ref="A9:A10"/>
    <mergeCell ref="B9:B10"/>
    <mergeCell ref="D4:N4"/>
    <mergeCell ref="A7:A8"/>
    <mergeCell ref="B7:B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2022-02-07T10:41:50Z</dcterms:modified>
</cp:coreProperties>
</file>